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фин. результат всего 2019" sheetId="1" r:id="rId1"/>
  </sheets>
  <externalReferences>
    <externalReference r:id="rId4"/>
    <externalReference r:id="rId5"/>
    <externalReference r:id="rId6"/>
  </externalReferences>
  <definedNames>
    <definedName name="_xlnm.Print_Area" localSheetId="0">'фин. результат всего 2019'!$A$1:$C$31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<sst xmlns="http://schemas.openxmlformats.org/spreadsheetml/2006/main" count="51" uniqueCount="32">
  <si>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     </t>
  </si>
  <si>
    <t xml:space="preserve">                                                                      </t>
  </si>
  <si>
    <t>(наименование субъекта естественной монополии)</t>
  </si>
  <si>
    <t xml:space="preserve">              Форма № 2-а</t>
  </si>
  <si>
    <t>Наименование  показателей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</si>
  <si>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</si>
  <si>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</si>
  <si>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</si>
  <si>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</si>
  <si>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</si>
  <si>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</si>
  <si>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  - расходы на оплату труда</t>
  </si>
  <si>
    <t xml:space="preserve">     - отчисления на социальные нужды</t>
  </si>
  <si>
    <t xml:space="preserve">     - материалы</t>
  </si>
  <si>
    <t xml:space="preserve">     - топливо</t>
  </si>
  <si>
    <t xml:space="preserve">     - электроэнергия</t>
  </si>
  <si>
    <t xml:space="preserve">     - прочие материальные затраты</t>
  </si>
  <si>
    <t xml:space="preserve">     - амортизация</t>
  </si>
  <si>
    <t xml:space="preserve">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</si>
  <si>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</si>
  <si>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</si>
  <si>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</si>
  <si>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</si>
  <si>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</si>
  <si>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</si>
  <si>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</si>
  <si>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</si>
  <si>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>Форма раскрытия информации об основных показателях финансово-хозяйственной деятельности, в отношении которой осуществляется регулирование в соответствии с Федеральным законом «О естественных монополиях», включая структуру основных производственных затрат на выполнение регулируемых работ  (оказание  услуг)</t>
  </si>
  <si>
    <t xml:space="preserve">АО "Кузбасс-пригород" </t>
  </si>
  <si>
    <t>в пригородном сообщении</t>
  </si>
  <si>
    <t xml:space="preserve">выручка всего </t>
  </si>
  <si>
    <t>Год (отчет 2018)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</si>
</sst>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8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78" fontId="0" fillId="0" borderId="0" xfId="0" applyNumberFormat="1" applyAlignment="1">
      <alignment/>
    </xf>
    <xf numFmtId="4" fontId="9" fillId="33" borderId="12" xfId="53" applyNumberFormat="1" applyFont="1" applyFill="1" applyBorder="1" applyAlignment="1">
      <alignment horizontal="right" vertical="top" wrapText="1"/>
      <protection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н. результат всего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73;&#1084;&#1077;&#1085;\&#1101;&#1082;&#1086;&#1085;&#1086;&#1084;&#1080;&#1089;&#1090;&#1099;\&#1044;&#1054;&#1050;&#1059;&#1052;&#1045;&#1053;&#1058;&#1040;&#1062;&#1048;&#1071;%202019\&#1055;&#1086;&#1084;&#1077;&#1089;&#1103;&#1095;&#1085;&#1072;&#1103;%202019,%20&#1060;&#1054;-6\2019%20&#1087;&#1086;&#1084;&#1077;&#1089;&#1103;&#1095;&#1085;&#1086;%20&#1086;&#1073;&#1097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101;&#1082;&#1086;&#1085;&#1086;&#1084;&#1080;&#1089;&#1090;&#1099;\&#1044;&#1054;&#1050;&#1059;&#1052;&#1045;&#1053;&#1058;&#1040;&#1062;&#1048;&#1071;%202019\&#1055;&#1086;&#1084;&#1077;&#1089;&#1103;&#1095;&#1085;&#1072;&#1103;%202019,%20&#1060;&#1054;-6\2019%20&#1087;&#1086;&#1084;&#1077;&#1089;&#1103;&#1095;&#1085;&#1086;%20&#1086;&#1073;&#1097;&#1072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073;&#1080;&#1079;&#1085;&#1077;&#1089;%20&#1087;&#1083;&#1072;&#1085;\&#1054;&#1058;&#1063;&#1045;&#1058;&#1067;%20&#1054;&#1048;&#1041;\&#1086;&#1090;&#1095;&#1077;&#1090;%20&#1086;&#1073;%20&#1080;&#1089;&#1087;&#1086;&#1083;&#1085;&#1077;&#1085;&#1080;&#1080;%20&#1073;&#1102;&#1076;&#1078;&#1077;&#1090;&#1072;%202019%20&#1075;&#1086;&#1076;&#1072;\12%20&#1084;&#1077;&#1089;&#1103;&#1094;&#1077;&#1074;%20%202019%20&#1075;&#1086;&#1076;&#1072;\&#1054;&#1048;&#1041;_&#1050;&#1091;&#1079;&#1073;&#1072;&#1089;&#1089;-&#1055;&#1088;&#1080;&#1075;&#1086;&#1088;&#1086;&#1076;_2019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9"/>
      <sheetName val="февраль 19"/>
      <sheetName val="2 месяца 19"/>
      <sheetName val="март 19"/>
      <sheetName val="1 квартал  19"/>
      <sheetName val="апрель 19"/>
      <sheetName val="4 месяца  19"/>
      <sheetName val="май 19"/>
      <sheetName val="5 месяцев  19"/>
      <sheetName val="июнь 19"/>
      <sheetName val="6 месяцев  19"/>
      <sheetName val="июль 19"/>
      <sheetName val="7 месяцев 19"/>
      <sheetName val="август 19"/>
      <sheetName val="8 месяцев 19"/>
      <sheetName val="сентябрь 19"/>
      <sheetName val="9 месяцев 19 "/>
      <sheetName val="ЛЕТНИЙ ПЕРИОД"/>
      <sheetName val="октябрь 19"/>
      <sheetName val="10 месяцев 19"/>
      <sheetName val="ноябрь 19"/>
      <sheetName val="11 месяцев 19 "/>
      <sheetName val="декабрь 19"/>
      <sheetName val="2 полугодие 19"/>
      <sheetName val="4 квартал 19"/>
      <sheetName val="12 месяцев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9"/>
      <sheetName val="февраль 19"/>
      <sheetName val="2 месяца 19"/>
      <sheetName val="март 19"/>
      <sheetName val="1 квартал  19"/>
      <sheetName val="апрель 19"/>
      <sheetName val="4 месяца  19"/>
      <sheetName val="май 19"/>
      <sheetName val="5 месяцев  19"/>
      <sheetName val="июнь 19"/>
      <sheetName val="6 месяцев  19"/>
      <sheetName val="июль 19"/>
      <sheetName val="7 месяцев 19"/>
      <sheetName val="август 19"/>
      <sheetName val="8 месяцев 19"/>
      <sheetName val="сентябрь 19"/>
      <sheetName val="9 месяцев 19 "/>
      <sheetName val="ЛЕТНИЙ ПЕРИОД"/>
      <sheetName val="октябрь 19"/>
      <sheetName val="10 месяцев 19"/>
      <sheetName val="ноябрь 19"/>
      <sheetName val="11 месяцев 19 "/>
      <sheetName val="декабрь 19"/>
      <sheetName val="2 полугодие 19"/>
      <sheetName val="4 квартал 19"/>
      <sheetName val="12 месяцев 19"/>
      <sheetName val="1 процент потери"/>
      <sheetName val="полученные деньги"/>
    </sheetNames>
    <sheetDataSet>
      <sheetData sheetId="25">
        <row r="54">
          <cell r="AD54">
            <v>268953.34963</v>
          </cell>
        </row>
        <row r="62">
          <cell r="AD62">
            <v>578309.87804</v>
          </cell>
        </row>
        <row r="64">
          <cell r="AI64">
            <v>717562.5139116999</v>
          </cell>
        </row>
        <row r="66">
          <cell r="AD66">
            <v>110836.71006999999</v>
          </cell>
        </row>
        <row r="67">
          <cell r="AD67">
            <v>32722.870010000002</v>
          </cell>
        </row>
        <row r="68">
          <cell r="AD68">
            <v>5562.337329999999</v>
          </cell>
        </row>
        <row r="69">
          <cell r="AD69">
            <v>860.37296</v>
          </cell>
        </row>
        <row r="70">
          <cell r="AD70">
            <v>1104.89736</v>
          </cell>
        </row>
        <row r="71">
          <cell r="AD71">
            <v>5005.08914</v>
          </cell>
        </row>
        <row r="72">
          <cell r="AD72">
            <v>10657.31425</v>
          </cell>
        </row>
        <row r="73">
          <cell r="AI73">
            <v>6998.92674</v>
          </cell>
        </row>
        <row r="92">
          <cell r="AD92">
            <v>406611.7197315999</v>
          </cell>
        </row>
        <row r="97">
          <cell r="AI97">
            <v>252.41997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orm_bex"/>
      <sheetName val="BExRepositorySheet"/>
      <sheetName val="Макрос1"/>
      <sheetName val="Лист1"/>
      <sheetName val="Содержание"/>
      <sheetName val="Контроль"/>
      <sheetName val="Контроль_МСФО"/>
      <sheetName val="БюджПок"/>
      <sheetName val="Продажи"/>
      <sheetName val="Дни"/>
      <sheetName val="Производство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Лиз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БДДС"/>
      <sheetName val="БН"/>
      <sheetName val="Баланс"/>
      <sheetName val="26_44_ФП"/>
      <sheetName val="ФП"/>
      <sheetName val="ФСД_ТК"/>
      <sheetName val="ФСД_ИП"/>
      <sheetName val="ФСД_ОС"/>
      <sheetName val="ФСД_Резервы"/>
      <sheetName val="ФСД_Резервы_ВГО"/>
      <sheetName val="ФП_по_МСФО_РСБУ"/>
      <sheetName val="ФСДР"/>
      <sheetName val="ФП_по_МСФО_МСФО_SA"/>
      <sheetName val="ФП_по_МСФО_МСФО_GA"/>
      <sheetName val="ФП_по_МСФО_МСФО"/>
      <sheetName val="Расчет показателей"/>
      <sheetName val="СП_СХ"/>
      <sheetName val="Резервы_SA"/>
      <sheetName val="ИП"/>
      <sheetName val="Резервы_GA"/>
      <sheetName val="Резервы_"/>
      <sheetName val="ОС_SA"/>
      <sheetName val="ОС_GA"/>
      <sheetName val="ОС"/>
    </sheetNames>
    <sheetDataSet>
      <sheetData sheetId="10">
        <row r="3277">
          <cell r="S3277">
            <v>270.803</v>
          </cell>
        </row>
        <row r="3312">
          <cell r="S3312">
            <v>85.819</v>
          </cell>
        </row>
        <row r="3339">
          <cell r="S3339">
            <v>8.136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tabSelected="1" view="pageBreakPreview" zoomScale="80" zoomScaleSheetLayoutView="80" zoomScalePageLayoutView="0" workbookViewId="0" topLeftCell="A19">
      <selection activeCell="C27" sqref="C27"/>
    </sheetView>
  </sheetViews>
  <sheetFormatPr defaultColWidth="9.00390625" defaultRowHeight="12.75"/>
  <cols>
    <col min="1" max="1" width="76.375" style="0" customWidth="1"/>
    <col min="2" max="2" width="17.625" style="0" customWidth="1"/>
    <col min="3" max="3" width="29.00390625" style="0" customWidth="1"/>
    <col min="4" max="5" width="0" style="0" hidden="1" customWidth="1"/>
    <col min="8" max="8" width="13.375" style="0" bestFit="1" customWidth="1"/>
  </cols>
  <sheetData>
    <row r="1" spans="1:3" ht="18.75">
      <c r="A1" s="1"/>
      <c r="C1" s="1" t="s">
        <v>3</v>
      </c>
    </row>
    <row r="2" spans="1:3" ht="18.75">
      <c r="A2" s="2" t="s">
        <v>0</v>
      </c>
      <c r="C2" s="2" t="s">
        <v>1</v>
      </c>
    </row>
    <row r="3" ht="18.75">
      <c r="A3" s="2"/>
    </row>
    <row r="4" spans="1:3" ht="76.5" customHeight="1">
      <c r="A4" s="11" t="s">
        <v>27</v>
      </c>
      <c r="B4" s="11"/>
      <c r="C4" s="11"/>
    </row>
    <row r="5" ht="18.75">
      <c r="A5" s="3"/>
    </row>
    <row r="6" spans="1:3" ht="18.75">
      <c r="A6" s="12" t="s">
        <v>28</v>
      </c>
      <c r="B6" s="12"/>
      <c r="C6" s="12"/>
    </row>
    <row r="7" spans="1:3" ht="12.75">
      <c r="A7" s="13" t="s">
        <v>2</v>
      </c>
      <c r="B7" s="13"/>
      <c r="C7" s="13"/>
    </row>
    <row r="8" ht="18.75">
      <c r="A8" s="2"/>
    </row>
    <row r="9" ht="17.25" thickBot="1">
      <c r="A9" s="4"/>
    </row>
    <row r="10" spans="1:3" ht="9.75" customHeight="1">
      <c r="A10" s="14" t="s">
        <v>4</v>
      </c>
      <c r="B10" s="16" t="s">
        <v>5</v>
      </c>
      <c r="C10" s="18" t="s">
        <v>31</v>
      </c>
    </row>
    <row r="11" spans="1:3" ht="49.5" customHeight="1" thickBot="1">
      <c r="A11" s="15"/>
      <c r="B11" s="17"/>
      <c r="C11" s="19"/>
    </row>
    <row r="12" spans="1:8" ht="34.5" customHeight="1" thickBot="1">
      <c r="A12" s="5" t="s">
        <v>6</v>
      </c>
      <c r="B12" s="6" t="s">
        <v>7</v>
      </c>
      <c r="C12" s="9">
        <v>464.077</v>
      </c>
      <c r="G12" t="s">
        <v>30</v>
      </c>
      <c r="H12">
        <v>447.73</v>
      </c>
    </row>
    <row r="13" spans="1:7" ht="42.75" customHeight="1" thickBot="1">
      <c r="A13" s="5" t="s">
        <v>8</v>
      </c>
      <c r="B13" s="6" t="s">
        <v>7</v>
      </c>
      <c r="C13" s="9">
        <f>('[2]12 месяцев 19'!$AD$62-'[2]12 месяцев 19'!$AD$54)/1000</f>
        <v>309.35652840999995</v>
      </c>
      <c r="G13" t="s">
        <v>29</v>
      </c>
    </row>
    <row r="14" spans="1:3" ht="19.5" thickBot="1">
      <c r="A14" s="5" t="s">
        <v>9</v>
      </c>
      <c r="B14" s="6" t="s">
        <v>7</v>
      </c>
      <c r="C14" s="9">
        <f>('[2]12 месяцев 19'!$AI$64-'[2]12 месяцев 19'!$AI$73+'[2]12 месяцев 19'!$AI$97)/1000</f>
        <v>710.8160071416999</v>
      </c>
    </row>
    <row r="15" spans="1:3" ht="42.75" customHeight="1" thickBot="1">
      <c r="A15" s="5" t="s">
        <v>10</v>
      </c>
      <c r="B15" s="6" t="s">
        <v>7</v>
      </c>
      <c r="C15" s="9">
        <f>SUM(C16:C23)</f>
        <v>573.3613108515999</v>
      </c>
    </row>
    <row r="16" spans="1:5" ht="19.5" thickBot="1">
      <c r="A16" s="5" t="s">
        <v>11</v>
      </c>
      <c r="B16" s="6" t="s">
        <v>7</v>
      </c>
      <c r="C16" s="9">
        <f>'[2]12 месяцев 19'!$AD$66/1000</f>
        <v>110.83671006999998</v>
      </c>
      <c r="D16" s="7">
        <f>C16+C17+C18+C19+C20+C21+C22+C23</f>
        <v>573.3613108515999</v>
      </c>
      <c r="E16" s="7">
        <f>C15-D16</f>
        <v>0</v>
      </c>
    </row>
    <row r="17" spans="1:3" ht="19.5" thickBot="1">
      <c r="A17" s="5" t="s">
        <v>12</v>
      </c>
      <c r="B17" s="6" t="s">
        <v>7</v>
      </c>
      <c r="C17" s="9">
        <f>'[2]12 месяцев 19'!$AD$67/1000</f>
        <v>32.72287001</v>
      </c>
    </row>
    <row r="18" spans="1:3" ht="19.5" thickBot="1">
      <c r="A18" s="5" t="s">
        <v>13</v>
      </c>
      <c r="B18" s="6" t="s">
        <v>7</v>
      </c>
      <c r="C18" s="9">
        <f>'[2]12 месяцев 19'!$AD$68/1000</f>
        <v>5.562337329999999</v>
      </c>
    </row>
    <row r="19" spans="1:3" ht="19.5" thickBot="1">
      <c r="A19" s="5" t="s">
        <v>14</v>
      </c>
      <c r="B19" s="6" t="s">
        <v>7</v>
      </c>
      <c r="C19" s="9">
        <f>'[2]12 месяцев 19'!$AD$69/1000</f>
        <v>0.8603729600000001</v>
      </c>
    </row>
    <row r="20" spans="1:3" ht="19.5" thickBot="1">
      <c r="A20" s="5" t="s">
        <v>15</v>
      </c>
      <c r="B20" s="6" t="s">
        <v>7</v>
      </c>
      <c r="C20" s="9">
        <v>0</v>
      </c>
    </row>
    <row r="21" spans="1:3" ht="19.5" thickBot="1">
      <c r="A21" s="5" t="s">
        <v>16</v>
      </c>
      <c r="B21" s="6" t="s">
        <v>7</v>
      </c>
      <c r="C21" s="9">
        <f>'[2]12 месяцев 19'!$AD$70/1000</f>
        <v>1.1048973599999998</v>
      </c>
    </row>
    <row r="22" spans="1:8" ht="19.5" thickBot="1">
      <c r="A22" s="5" t="s">
        <v>17</v>
      </c>
      <c r="B22" s="6" t="s">
        <v>7</v>
      </c>
      <c r="C22" s="9">
        <f>'[2]12 месяцев 19'!$AD$71/1000</f>
        <v>5.00508914</v>
      </c>
      <c r="H22" s="8">
        <v>396799424.61</v>
      </c>
    </row>
    <row r="23" spans="1:3" ht="19.5" thickBot="1">
      <c r="A23" s="5" t="s">
        <v>18</v>
      </c>
      <c r="B23" s="6" t="s">
        <v>7</v>
      </c>
      <c r="C23" s="9">
        <f>('[2]12 месяцев 19'!$AD$72+'[2]12 месяцев 19'!$AD$92)/1000</f>
        <v>417.2690339815999</v>
      </c>
    </row>
    <row r="24" spans="1:8" ht="27" customHeight="1" thickBot="1">
      <c r="A24" s="5" t="s">
        <v>19</v>
      </c>
      <c r="B24" s="6" t="s">
        <v>7</v>
      </c>
      <c r="C24" s="9">
        <f>C12-C14</f>
        <v>-246.73900714169986</v>
      </c>
      <c r="F24">
        <v>-246.84374370389992</v>
      </c>
      <c r="H24">
        <v>-249.43900000000008</v>
      </c>
    </row>
    <row r="25" spans="1:6" ht="42.75" customHeight="1" thickBot="1">
      <c r="A25" s="5" t="s">
        <v>20</v>
      </c>
      <c r="B25" s="6" t="s">
        <v>7</v>
      </c>
      <c r="C25" s="9">
        <f>C13-C15</f>
        <v>-264.00478244159996</v>
      </c>
      <c r="F25">
        <v>-258.4146194225</v>
      </c>
    </row>
    <row r="26" spans="1:3" ht="25.5" customHeight="1" thickBot="1">
      <c r="A26" s="5" t="s">
        <v>21</v>
      </c>
      <c r="B26" s="6" t="s">
        <v>7</v>
      </c>
      <c r="C26" s="9">
        <f>'[3]БюджПок'!$S$3277</f>
        <v>270.803</v>
      </c>
    </row>
    <row r="27" spans="1:11" ht="27" customHeight="1" thickBot="1">
      <c r="A27" s="5" t="s">
        <v>22</v>
      </c>
      <c r="B27" s="6" t="s">
        <v>7</v>
      </c>
      <c r="C27" s="9">
        <f>'[3]БюджПок'!$S$3312</f>
        <v>85.819</v>
      </c>
      <c r="K27">
        <f>11.3033+396.799424</f>
        <v>408.10272399999997</v>
      </c>
    </row>
    <row r="28" spans="1:3" ht="27.75" customHeight="1" thickBot="1">
      <c r="A28" s="5" t="s">
        <v>23</v>
      </c>
      <c r="B28" s="6" t="s">
        <v>7</v>
      </c>
      <c r="C28" s="9">
        <f>C26-C27</f>
        <v>184.98399999999998</v>
      </c>
    </row>
    <row r="29" spans="1:5" ht="31.5" customHeight="1" thickBot="1">
      <c r="A29" s="5" t="s">
        <v>24</v>
      </c>
      <c r="B29" s="6" t="s">
        <v>7</v>
      </c>
      <c r="C29" s="9">
        <f>C28+C24</f>
        <v>-61.75500714169988</v>
      </c>
      <c r="E29" s="7"/>
    </row>
    <row r="30" spans="1:3" ht="30" customHeight="1" thickBot="1">
      <c r="A30" s="5" t="s">
        <v>25</v>
      </c>
      <c r="B30" s="6" t="s">
        <v>7</v>
      </c>
      <c r="C30" s="10">
        <f>-'[3]БюджПок'!$S$3339</f>
        <v>-8.136</v>
      </c>
    </row>
    <row r="31" spans="1:3" ht="30.75" customHeight="1" thickBot="1">
      <c r="A31" s="5" t="s">
        <v>26</v>
      </c>
      <c r="B31" s="6" t="s">
        <v>7</v>
      </c>
      <c r="C31" s="10">
        <f>C29+C30</f>
        <v>-69.89100714169987</v>
      </c>
    </row>
  </sheetData>
  <sheetProtection/>
  <mergeCells count="6">
    <mergeCell ref="A4:C4"/>
    <mergeCell ref="A6:C6"/>
    <mergeCell ref="A7:C7"/>
    <mergeCell ref="A10:A11"/>
    <mergeCell ref="B10:B11"/>
    <mergeCell ref="C10:C11"/>
  </mergeCells>
  <printOptions/>
  <pageMargins left="0.27" right="0.32" top="1" bottom="1" header="0.5" footer="0.5"/>
  <pageSetup horizontalDpi="600" verticalDpi="600" orientation="portrait" paperSize="9" scale="8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Михаил</cp:lastModifiedBy>
  <cp:lastPrinted>2016-06-27T07:40:49Z</cp:lastPrinted>
  <dcterms:created xsi:type="dcterms:W3CDTF">2011-06-22T02:44:10Z</dcterms:created>
  <dcterms:modified xsi:type="dcterms:W3CDTF">2020-06-09T04:44:27Z</dcterms:modified>
  <cp:category/>
  <cp:version/>
  <cp:contentType/>
  <cp:contentStatus/>
</cp:coreProperties>
</file>